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reram\OneDrive - Fundacion Hogar de Cristo\Contabilidad\CIERRES\2021\Nov21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G37" i="1"/>
  <c r="I36" i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38" i="1" l="1"/>
  <c r="I68" i="1"/>
  <c r="I61" i="1"/>
  <c r="I54" i="1"/>
  <c r="I28" i="1"/>
  <c r="I21" i="1"/>
  <c r="I72" i="1" l="1"/>
  <c r="G68" i="1" l="1"/>
  <c r="G61" i="1" l="1"/>
  <c r="G54" i="1" l="1"/>
  <c r="G28" i="1" l="1"/>
  <c r="G38" i="1"/>
  <c r="G21" i="1" l="1"/>
  <c r="G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<sst xmlns="http://schemas.openxmlformats.org/spreadsheetml/2006/main" count="49" uniqueCount="43">
  <si>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</si>
  <si>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</si>
  <si>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</si>
  <si>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</si>
  <si>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</si>
  <si>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</si>
  <si>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</si>
  <si>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</si>
  <si>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</si>
  <si>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</si>
  <si>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</si>
  <si>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</si>
  <si>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</si>
  <si>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</si>
  <si>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</si>
  <si>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</si>
  <si>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</si>
  <si>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</si>
  <si>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</si>
  <si>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</si>
  <si>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</si>
  <si>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</si>
  <si>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</si>
  <si>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</si>
  <si>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</si>
  <si>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</si>
  <si>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</si>
  <si>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</si>
  <si>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</si>
  <si>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</si>
  <si>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</si>
  <si>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</si>
  <si>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</si>
  <si>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Ingresos EERR y otros</t>
  </si>
  <si>
    <t>Programas Temáticas ADULTO MAYOR</t>
  </si>
  <si>
    <t>Programas Temáticas CONSUMO PROBLEMATICO DE ALCOHOL Y OTRAS DROGAS</t>
  </si>
  <si>
    <t>Programas Temáticas DISCAPACIDAD MENTAL</t>
  </si>
  <si>
    <t>Programas Temáticas EDUCACION INICIAL</t>
  </si>
  <si>
    <t>Programas Temáticas INCLUSION LABORAL</t>
  </si>
  <si>
    <t>Programas Temáticas INFANTO ADOLESCENTE</t>
  </si>
  <si>
    <t>Programas Temáticas PERSONAS EN SITUACION DE CALLE</t>
  </si>
  <si>
    <t>Programas Temáticas REINSERCION EDUCATIVA</t>
  </si>
  <si>
    <t>Año o período de la Tabla IFAF :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</si>
</sst>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  <numFmt numFmtId="167" formatCode="#,##0;\(#,##0\)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indent="2"/>
    </xf>
    <xf numFmtId="0" fontId="4" fillId="0" borderId="0" xfId="0" applyFont="1"/>
    <xf numFmtId="0" fontId="3" fillId="2" borderId="1" xfId="0" applyFont="1" applyFill="1" applyBorder="1"/>
    <xf numFmtId="0" fontId="3" fillId="3" borderId="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/>
    <xf numFmtId="165" fontId="4" fillId="0" borderId="0" xfId="1" applyNumberFormat="1" applyFont="1" applyAlignment="1">
      <alignment horizontal="center"/>
    </xf>
    <xf numFmtId="165" fontId="3" fillId="2" borderId="1" xfId="1" applyNumberFormat="1" applyFont="1" applyFill="1" applyBorder="1"/>
    <xf numFmtId="165" fontId="3" fillId="3" borderId="2" xfId="1" applyNumberFormat="1" applyFont="1" applyFill="1" applyBorder="1" applyAlignment="1">
      <alignment horizontal="left"/>
    </xf>
    <xf numFmtId="0" fontId="4" fillId="2" borderId="1" xfId="0" applyFont="1" applyFill="1" applyBorder="1"/>
    <xf numFmtId="0" fontId="4" fillId="0" borderId="0" xfId="0" applyFont="1" applyFill="1" applyBorder="1"/>
    <xf numFmtId="165" fontId="4" fillId="2" borderId="1" xfId="1" applyNumberFormat="1" applyFont="1" applyFill="1" applyBorder="1"/>
    <xf numFmtId="165" fontId="3" fillId="0" borderId="0" xfId="0" applyNumberFormat="1" applyFont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 applyFill="1" applyBorder="1"/>
    <xf numFmtId="41" fontId="3" fillId="0" borderId="0" xfId="3" applyFont="1" applyFill="1" applyBorder="1"/>
    <xf numFmtId="165" fontId="3" fillId="0" borderId="0" xfId="1" applyNumberFormat="1" applyFont="1" applyFill="1"/>
    <xf numFmtId="165" fontId="3" fillId="0" borderId="0" xfId="1" applyNumberFormat="1" applyFont="1" applyBorder="1"/>
    <xf numFmtId="167" fontId="6" fillId="0" borderId="0" xfId="4" applyNumberFormat="1" applyFont="1" applyFill="1" applyBorder="1"/>
  </cellXfs>
  <cellStyles count="5">
    <cellStyle name="Millares" xfId="1" builtinId="3"/>
    <cellStyle name="Millares [0]" xfId="3" builtinId="6"/>
    <cellStyle name="Millares 4" xfId="2"/>
    <cellStyle name="Normal" xfId="0" builtinId="0"/>
    <cellStyle name="Normal 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reram/OneDrive%20-%20Fundacion%20Hogar%20de%20Cristo/Contabilidad/Estados%20Financieros/Corporativo/2021/Nov21/Consolidado_11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CA11">
            <v>2267111.287</v>
          </cell>
          <cell r="CE11">
            <v>24497850.506999999</v>
          </cell>
        </row>
        <row r="16">
          <cell r="CA16">
            <v>1181.808</v>
          </cell>
          <cell r="CE16">
            <v>30369.06</v>
          </cell>
        </row>
        <row r="17">
          <cell r="CA17">
            <v>29202.9</v>
          </cell>
          <cell r="CE17">
            <v>335247.08500000002</v>
          </cell>
        </row>
        <row r="21">
          <cell r="CA21">
            <v>25135.907999999999</v>
          </cell>
          <cell r="CE21">
            <v>477702.81999999995</v>
          </cell>
        </row>
        <row r="26">
          <cell r="CA26">
            <v>177008.696</v>
          </cell>
          <cell r="CE26">
            <v>1730840.5290000001</v>
          </cell>
        </row>
        <row r="28">
          <cell r="CA28">
            <v>784.86</v>
          </cell>
          <cell r="CE28">
            <v>10224.823</v>
          </cell>
        </row>
        <row r="31">
          <cell r="CA31">
            <v>-588655.78599999996</v>
          </cell>
          <cell r="CE31">
            <v>-6417466.4890000001</v>
          </cell>
        </row>
        <row r="41">
          <cell r="CA41">
            <v>-11681.16</v>
          </cell>
          <cell r="CE41">
            <v>-146391.296</v>
          </cell>
        </row>
        <row r="42">
          <cell r="CA42">
            <v>-17901.721000000001</v>
          </cell>
          <cell r="CE42">
            <v>-213026.878</v>
          </cell>
        </row>
        <row r="43">
          <cell r="CA43">
            <v>-1716.43</v>
          </cell>
          <cell r="CE43">
            <v>-11307.995999999999</v>
          </cell>
        </row>
        <row r="44">
          <cell r="CA44">
            <v>-8700.2789999999804</v>
          </cell>
          <cell r="CE44">
            <v>205191.20100000035</v>
          </cell>
        </row>
        <row r="45">
          <cell r="CA45">
            <v>819019.06</v>
          </cell>
          <cell r="CE45">
            <v>2638627.5090000001</v>
          </cell>
        </row>
        <row r="51">
          <cell r="CA51">
            <v>1586576.8810000001</v>
          </cell>
          <cell r="CE51">
            <v>16536627.537999997</v>
          </cell>
        </row>
        <row r="85">
          <cell r="CA85">
            <v>347073.20700000005</v>
          </cell>
          <cell r="CE85">
            <v>2700053.0329999998</v>
          </cell>
        </row>
        <row r="89">
          <cell r="CA89">
            <v>-34551.43</v>
          </cell>
          <cell r="CE89">
            <v>-159678.90900000001</v>
          </cell>
        </row>
        <row r="92">
          <cell r="CA92">
            <v>60012.927000000003</v>
          </cell>
          <cell r="CE92">
            <v>662394.80799999996</v>
          </cell>
        </row>
        <row r="93">
          <cell r="CA93">
            <v>45714.452000000005</v>
          </cell>
          <cell r="CE93">
            <v>-46188.961000000025</v>
          </cell>
        </row>
        <row r="96">
          <cell r="CA96">
            <v>0</v>
          </cell>
          <cell r="CE96">
            <v>0</v>
          </cell>
        </row>
        <row r="99">
          <cell r="CA99">
            <v>10398.441000000001</v>
          </cell>
          <cell r="CE99">
            <v>10716.985000000001</v>
          </cell>
        </row>
        <row r="102">
          <cell r="CA102">
            <v>0</v>
          </cell>
          <cell r="CE102">
            <v>0</v>
          </cell>
        </row>
        <row r="104">
          <cell r="CA104">
            <v>-126482.508</v>
          </cell>
          <cell r="CE104">
            <v>206642.53899999999</v>
          </cell>
        </row>
        <row r="107">
          <cell r="CA107">
            <v>91402.247000000003</v>
          </cell>
          <cell r="CE107">
            <v>1000378.917</v>
          </cell>
        </row>
        <row r="110">
          <cell r="CA110">
            <v>-163.96199999999999</v>
          </cell>
          <cell r="CE110">
            <v>93158.176999999996</v>
          </cell>
        </row>
        <row r="114">
          <cell r="CA114">
            <v>-5832.4470000000001</v>
          </cell>
          <cell r="CE114">
            <v>-239346.12500000003</v>
          </cell>
        </row>
        <row r="122">
          <cell r="CA122">
            <v>278603.21899999998</v>
          </cell>
          <cell r="CE122">
            <v>2216730.648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topLeftCell="A45" zoomScale="80" zoomScaleNormal="80" workbookViewId="0">
      <selection activeCell="I70" sqref="I70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54.2187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31</v>
      </c>
      <c r="I2" s="17" t="s">
        <v>32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Fund.Nominal'!$CA$11+'[1]EERR Fund.Nominal'!$CA$31+'[1]EERR Fund.Nominal'!$CA$43+'[1]EERR Fund.Nominal'!$CA$44+'[1]EERR Fund.Nominal'!$CA$28</f>
        <v>1668823.6520000005</v>
      </c>
      <c r="I11" s="11">
        <f>+'[1]EERR Fund.Nominal'!$CE$11+'[1]EERR Fund.Nominal'!$CE$31+'[1]EERR Fund.Nominal'!$CE$43+'[1]EERR Fund.Nominal'!$CE$44+'[1]EERR Fund.Nominal'!$CE$28</f>
        <v>18284492.046</v>
      </c>
    </row>
    <row r="12" spans="2:9" x14ac:dyDescent="0.25">
      <c r="C12" s="4" t="s">
        <v>18</v>
      </c>
      <c r="E12" s="4"/>
      <c r="G12" s="11">
        <f>+'[1]EERR Fund.Nominal'!$CA$26+'[1]EERR Fund.Nominal'!$CA$16+'[1]EERR Fund.Nominal'!$CA$45</f>
        <v>997209.56400000001</v>
      </c>
      <c r="I12" s="11">
        <f>+'[1]EERR Fund.Nominal'!$CE$26+'[1]EERR Fund.Nominal'!$CE$16+'[1]EERR Fund.Nominal'!$CE$45</f>
        <v>4399837.0980000002</v>
      </c>
    </row>
    <row r="13" spans="2:9" x14ac:dyDescent="0.25">
      <c r="C13" s="4" t="s">
        <v>19</v>
      </c>
      <c r="E13" s="4"/>
      <c r="G13" s="11">
        <f>+'[1]EERR Fund.Nominal'!$CA$17+'[1]EERR Fund.Nominal'!$CA$41</f>
        <v>17521.740000000002</v>
      </c>
      <c r="I13" s="11">
        <f>+'[1]EERR Fund.Nominal'!$CE$17+'[1]EERR Fund.Nominal'!$CE$41</f>
        <v>188855.78900000002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2683554.9560000007</v>
      </c>
      <c r="H21" s="8"/>
      <c r="I21" s="12">
        <f>SUM(I11:I20)</f>
        <v>22873184.933000002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Fund.Nominal'!$CA$122</f>
        <v>278603.21899999998</v>
      </c>
      <c r="I24" s="11">
        <f>+'[1]EERR Fund.Nominal'!$CE$122</f>
        <v>2216730.648</v>
      </c>
    </row>
    <row r="25" spans="2:9" x14ac:dyDescent="0.25">
      <c r="C25" s="4" t="s">
        <v>24</v>
      </c>
      <c r="E25" s="4"/>
      <c r="G25" s="11">
        <f>+'[1]EERR Fund.Nominal'!$CA$51</f>
        <v>1586576.8810000001</v>
      </c>
      <c r="I25" s="11">
        <f>+'[1]EERR Fund.Nominal'!$CE$51</f>
        <v>16536627.537999997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1865180.1</v>
      </c>
      <c r="H28" s="8"/>
      <c r="I28" s="12">
        <f>SUM(I24:I27)</f>
        <v>18753358.185999997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Fund.Nominal'!$CA$21+'[1]EERR Fund.Nominal'!$CA$42</f>
        <v>7234.1869999999981</v>
      </c>
      <c r="I32" s="11">
        <f>+'[1]EERR Fund.Nominal'!$CE$21+'[1]EERR Fund.Nominal'!$CE$42</f>
        <v>264675.94199999992</v>
      </c>
    </row>
    <row r="33" spans="2:10" x14ac:dyDescent="0.25">
      <c r="B33" s="2"/>
      <c r="C33" s="4" t="s">
        <v>21</v>
      </c>
      <c r="E33" s="4"/>
      <c r="G33" s="11">
        <f>+'[1]EERR Fund.Nominal'!$CA$107+'[1]EERR Fund.Nominal'!$CA$110+'[1]EERR Fund.Nominal'!$CA$114</f>
        <v>85405.838000000003</v>
      </c>
      <c r="I33" s="11">
        <f>+'[1]EERR Fund.Nominal'!$CE$107+'[1]EERR Fund.Nominal'!$CE$110+'[1]EERR Fund.Nominal'!$CE$114</f>
        <v>854190.96900000004</v>
      </c>
    </row>
    <row r="34" spans="2:10" x14ac:dyDescent="0.25">
      <c r="B34" s="2"/>
      <c r="C34" s="4" t="s">
        <v>22</v>
      </c>
      <c r="E34" s="4"/>
      <c r="G34" s="11">
        <f>+'[1]EERR Fund.Nominal'!$CA$92</f>
        <v>60012.927000000003</v>
      </c>
      <c r="I34" s="11">
        <f>+'[1]EERR Fund.Nominal'!$CE$92</f>
        <v>662394.80799999996</v>
      </c>
    </row>
    <row r="35" spans="2:10" x14ac:dyDescent="0.25">
      <c r="B35" s="2"/>
      <c r="C35" s="4" t="s">
        <v>23</v>
      </c>
      <c r="E35" s="4"/>
      <c r="G35" s="11">
        <f>+'[1]EERR Fund.Nominal'!$CA$93+'[1]EERR Fund.Nominal'!$CA$96</f>
        <v>45714.452000000005</v>
      </c>
      <c r="I35" s="11">
        <f>+'[1]EERR Fund.Nominal'!$CE$93+'[1]EERR Fund.Nominal'!$CE$96</f>
        <v>-46188.961000000025</v>
      </c>
    </row>
    <row r="36" spans="2:10" x14ac:dyDescent="0.25">
      <c r="B36" s="2"/>
      <c r="C36" s="4" t="s">
        <v>25</v>
      </c>
      <c r="E36" s="4"/>
      <c r="G36" s="11">
        <f>+'[1]EERR Fund.Nominal'!$CA$85+'[1]EERR Fund.Nominal'!$CA$89</f>
        <v>312521.77700000006</v>
      </c>
      <c r="I36" s="11">
        <f>+'[1]EERR Fund.Nominal'!$CE$85+'[1]EERR Fund.Nominal'!$CE$89</f>
        <v>2540374.1239999998</v>
      </c>
    </row>
    <row r="37" spans="2:10" x14ac:dyDescent="0.25">
      <c r="B37" s="2"/>
      <c r="C37" s="4" t="s">
        <v>33</v>
      </c>
      <c r="E37" s="4"/>
      <c r="G37" s="11">
        <f>+'[1]EERR Fund.Nominal'!$CA$99+'[1]EERR Fund.Nominal'!$CA$102+'[1]EERR Fund.Nominal'!$CA$104</f>
        <v>-116084.067</v>
      </c>
      <c r="I37" s="11">
        <f>+'[1]EERR Fund.Nominal'!$CE$99+'[1]EERR Fund.Nominal'!$CE$102+'[1]EERR Fund.Nominal'!$CE$104</f>
        <v>217359.52399999998</v>
      </c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394805.11400000006</v>
      </c>
      <c r="H38" s="8"/>
      <c r="I38" s="12">
        <f>SUM(I32:I37)</f>
        <v>4492806.4059999995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34</v>
      </c>
      <c r="E42" s="4"/>
      <c r="G42" s="11">
        <v>-741300.03399999999</v>
      </c>
      <c r="I42" s="11">
        <v>-7820394.7910000002</v>
      </c>
    </row>
    <row r="43" spans="2:10" x14ac:dyDescent="0.25">
      <c r="B43" s="2"/>
      <c r="C43" s="4" t="s">
        <v>35</v>
      </c>
      <c r="E43" s="4"/>
      <c r="G43" s="11">
        <v>-164492.38200000001</v>
      </c>
      <c r="I43" s="11">
        <v>-1791546.53</v>
      </c>
    </row>
    <row r="44" spans="2:10" x14ac:dyDescent="0.25">
      <c r="B44" s="2"/>
      <c r="C44" s="4" t="s">
        <v>36</v>
      </c>
      <c r="E44" s="4"/>
      <c r="G44" s="11">
        <v>-317107.853</v>
      </c>
      <c r="I44" s="11">
        <v>-3286949.429</v>
      </c>
    </row>
    <row r="45" spans="2:10" x14ac:dyDescent="0.25">
      <c r="B45" s="2"/>
      <c r="C45" s="4" t="s">
        <v>37</v>
      </c>
      <c r="E45" s="4"/>
      <c r="G45" s="11">
        <v>-596967.90300000005</v>
      </c>
      <c r="I45" s="11">
        <v>-5631243.1550000003</v>
      </c>
    </row>
    <row r="46" spans="2:10" x14ac:dyDescent="0.25">
      <c r="B46" s="2"/>
      <c r="C46" s="4" t="s">
        <v>38</v>
      </c>
      <c r="E46" s="4"/>
      <c r="G46" s="11">
        <v>-156317.823</v>
      </c>
      <c r="I46" s="11">
        <v>-1116867.9569999999</v>
      </c>
    </row>
    <row r="47" spans="2:10" x14ac:dyDescent="0.25">
      <c r="B47" s="2"/>
      <c r="C47" s="4" t="s">
        <v>39</v>
      </c>
      <c r="E47" s="4"/>
      <c r="G47" s="11">
        <v>-83497.395999999993</v>
      </c>
      <c r="I47" s="11">
        <v>-968506.375</v>
      </c>
    </row>
    <row r="48" spans="2:10" x14ac:dyDescent="0.25">
      <c r="B48" s="2"/>
      <c r="C48" s="4" t="s">
        <v>40</v>
      </c>
      <c r="E48" s="4"/>
      <c r="G48" s="11">
        <v>-928471.83499999996</v>
      </c>
      <c r="I48" s="11">
        <v>-8079995.5250000004</v>
      </c>
    </row>
    <row r="49" spans="2:9" x14ac:dyDescent="0.25">
      <c r="B49" s="2"/>
      <c r="C49" s="4" t="s">
        <v>41</v>
      </c>
      <c r="E49" s="4"/>
      <c r="G49" s="11">
        <v>-291812.47200000001</v>
      </c>
      <c r="I49" s="11">
        <v>-2910377.1770000001</v>
      </c>
    </row>
    <row r="50" spans="2:9" x14ac:dyDescent="0.25">
      <c r="B50" s="2"/>
      <c r="C50" s="4"/>
      <c r="E50" s="4"/>
      <c r="G50" s="11">
        <v>0</v>
      </c>
      <c r="I50" s="11">
        <v>0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-3279967.6979999999</v>
      </c>
      <c r="H54" s="8"/>
      <c r="I54" s="12">
        <f>SUM(I42:I53)</f>
        <v>-31605880.939000003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28</v>
      </c>
      <c r="E57" s="4"/>
      <c r="G57" s="11">
        <v>-22389.179</v>
      </c>
      <c r="I57" s="11">
        <v>-252809.69399999999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-22389.179</v>
      </c>
      <c r="H61" s="8"/>
      <c r="I61" s="12">
        <f>SUM(I57:I60)</f>
        <v>-252809.69399999999</v>
      </c>
    </row>
    <row r="62" spans="2:9" x14ac:dyDescent="0.25">
      <c r="B62" s="2"/>
    </row>
    <row r="63" spans="2:9" x14ac:dyDescent="0.25">
      <c r="B63" s="2" t="s">
        <v>15</v>
      </c>
    </row>
    <row r="64" spans="2:9" x14ac:dyDescent="0.25">
      <c r="B64" s="2"/>
      <c r="C64" s="4" t="s">
        <v>27</v>
      </c>
      <c r="E64" s="4"/>
      <c r="G64" s="11">
        <v>-500489.13199999998</v>
      </c>
      <c r="I64" s="11">
        <v>-5475011.0820000004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-500489.13199999998</v>
      </c>
      <c r="H68" s="8"/>
      <c r="I68" s="12">
        <f>SUM(I64:I67)</f>
        <v>-5475011.0820000004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-550283.99599999993</v>
      </c>
      <c r="I70" s="11">
        <v>-5611472.6320000002</v>
      </c>
    </row>
    <row r="71" spans="2:10" x14ac:dyDescent="0.25">
      <c r="B71" s="2"/>
    </row>
    <row r="72" spans="2:10" x14ac:dyDescent="0.25">
      <c r="B72" s="3" t="s">
        <v>29</v>
      </c>
      <c r="E72" s="13"/>
      <c r="F72" s="14"/>
      <c r="G72" s="15">
        <f>+G38+G54+G61+G68+G70+G28+G21</f>
        <v>590410.16500000143</v>
      </c>
      <c r="H72" s="14"/>
      <c r="I72" s="15">
        <f>+I38+I54+I61+I68+I70+I28+I21</f>
        <v>3174175.1779999994</v>
      </c>
    </row>
    <row r="74" spans="2:10" x14ac:dyDescent="0.25">
      <c r="C74" s="1" t="s">
        <v>30</v>
      </c>
    </row>
    <row r="76" spans="2:10" x14ac:dyDescent="0.25">
      <c r="G76" s="21"/>
      <c r="H76" s="21"/>
      <c r="I76" s="21"/>
    </row>
    <row r="77" spans="2:10" x14ac:dyDescent="0.25">
      <c r="G77" s="19"/>
      <c r="H77" s="19"/>
      <c r="I77" s="19"/>
      <c r="J77" s="20"/>
    </row>
    <row r="78" spans="2:10" ht="15.6" x14ac:dyDescent="0.3">
      <c r="G78" s="22"/>
      <c r="H78" s="22"/>
      <c r="I78" s="22"/>
      <c r="J78" s="20"/>
    </row>
    <row r="79" spans="2:10" x14ac:dyDescent="0.25">
      <c r="G79" s="18"/>
      <c r="H79" s="18"/>
      <c r="I79" s="18"/>
      <c r="J79" s="20"/>
    </row>
    <row r="80" spans="2:10" x14ac:dyDescent="0.25">
      <c r="G80" s="18"/>
      <c r="H80" s="18"/>
      <c r="I80" s="18"/>
      <c r="J80" s="20"/>
    </row>
    <row r="81" spans="7:10" x14ac:dyDescent="0.25">
      <c r="G81" s="18"/>
      <c r="H81" s="18"/>
      <c r="I81" s="18"/>
      <c r="J81" s="20"/>
    </row>
    <row r="82" spans="7:10" x14ac:dyDescent="0.25">
      <c r="G82" s="21"/>
      <c r="H82" s="18"/>
      <c r="I82" s="21"/>
      <c r="J82" s="9"/>
    </row>
    <row r="83" spans="7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Solange</cp:lastModifiedBy>
  <dcterms:created xsi:type="dcterms:W3CDTF">2016-03-02T15:52:35Z</dcterms:created>
  <dcterms:modified xsi:type="dcterms:W3CDTF">2022-01-07T12:30:05Z</dcterms:modified>
</cp:coreProperties>
</file>