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ogardecristo-my.sharepoint.com/personal/cherreram_hogardecristo_cl/Documents/Contabilidad/CIERRES/2026/Feb/"/>
    </mc:Choice>
  </mc:AlternateContent>
  <xr:revisionPtr revIDLastSave="92" documentId="11_A5789018B82955E8CD30FD82874094E6AF5FBD6A" xr6:coauthVersionLast="47" xr6:coauthVersionMax="47" xr10:uidLastSave="{29412FEB-1A55-4936-9574-338C17853B31}"/>
  <bookViews>
    <workbookView xWindow="-108" yWindow="-108" windowWidth="23256" windowHeight="1389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G64" i="1"/>
  <c r="I37" i="1"/>
  <c r="I36" i="1"/>
  <c r="I35" i="1"/>
  <c r="I34" i="1"/>
  <c r="I33" i="1"/>
  <c r="I32" i="1"/>
  <c r="I25" i="1"/>
  <c r="I24" i="1"/>
  <c r="I13" i="1"/>
  <c r="I12" i="1"/>
  <c r="I11" i="1"/>
  <c r="G11" i="1"/>
  <c r="I70" i="1"/>
  <c r="G70" i="1" l="1"/>
  <c r="G37" i="1"/>
  <c r="G36" i="1"/>
  <c r="G35" i="1"/>
  <c r="G34" i="1"/>
  <c r="G33" i="1"/>
  <c r="G32" i="1"/>
  <c r="G25" i="1"/>
  <c r="G24" i="1"/>
  <c r="G13" i="1"/>
  <c r="G12" i="1"/>
  <c r="I28" i="1" l="1"/>
  <c r="I21" i="1"/>
  <c r="I68" i="1"/>
  <c r="I61" i="1"/>
  <c r="I54" i="1"/>
  <c r="I38" i="1" l="1"/>
  <c r="I72" i="1" s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<sst xmlns="http://schemas.openxmlformats.org/spreadsheetml/2006/main" count="49" uniqueCount="43">
  <si>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</si>
  <si>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</si>
  <si>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</si>
  <si>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</si>
  <si>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</si>
  <si>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</si>
  <si>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</si>
  <si>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</si>
  <si>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</si>
  <si>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</si>
  <si>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</si>
  <si>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</si>
  <si>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</si>
  <si>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</si>
  <si>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</si>
  <si>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</si>
  <si>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</si>
  <si>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</si>
  <si>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</si>
  <si>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</si>
  <si>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</si>
  <si>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</si>
  <si>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</si>
  <si>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</si>
  <si>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</si>
  <si>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</si>
  <si>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</si>
  <si>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</si>
  <si>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</si>
  <si>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</si>
  <si>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</si>
  <si>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</si>
  <si>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</si>
  <si>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</si>
  <si>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</si>
  <si>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</si>
  <si>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</si>
  <si>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</si>
  <si>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</si>
  <si>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</si>
  <si>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</si>
  <si>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</si>
  <si>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Año o período de la Tabla IFAF 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</si>
</sst>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/>
  </cellXfs>
  <cellStyles count="5">
    <cellStyle name="Millares" xfId="1" builtinId="3"/>
    <cellStyle name="Millares [0]" xfId="3" builtinId="6"/>
    <cellStyle name="Millares 4" xfId="2" xr:uid="{00000000-0005-0000-0000-000002000000}"/>
    <cellStyle name="Normal" xfId="0" builtinId="0"/>
    <cellStyle name="Normal 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stados%20Financieros/Corporativo/2026/Feb/Consolidado_022026_1.xlsx" TargetMode="External"/><Relationship Id="rId2" Type="http://schemas.openxmlformats.org/officeDocument/2006/relationships/externalLinkPath" Target="https://hogardecristo-my.sharepoint.com/personal/cherreram_hogardecristo_cl/Documents/Contabilidad/Estados%20Financieros/Corporativo/2026/Feb/Consolidado_022026_1.xlsx" TargetMode="External"/><Relationship Id="rId1" Type="http://schemas.openxmlformats.org/officeDocument/2006/relationships/externalLinkPath" Target="/personal/cherreram_hogardecristo_cl/Documents/Contabilidad/Estados%20Financieros/Corporativo/2026/Feb/Consolidado_022026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pa"/>
      <sheetName val="Est.Pos.Fin"/>
      <sheetName val="EERR Fund.Nominal"/>
      <sheetName val="EERR_ppto0_mensual"/>
      <sheetName val="EERR_ppto0_Acum"/>
      <sheetName val="EERR Evolutivo"/>
      <sheetName val="Gráficos"/>
      <sheetName val="EERR Proyectado"/>
      <sheetName val="EERR_Sedes_Zonas"/>
    </sheetNames>
    <sheetDataSet>
      <sheetData sheetId="0"/>
      <sheetData sheetId="1"/>
      <sheetData sheetId="2">
        <row r="11">
          <cell r="DD11">
            <v>2465004.3849999998</v>
          </cell>
          <cell r="DK11">
            <v>5067882.2810000014</v>
          </cell>
        </row>
        <row r="16">
          <cell r="DD16">
            <v>261.471</v>
          </cell>
          <cell r="DK16">
            <v>843.91199999999992</v>
          </cell>
        </row>
        <row r="17">
          <cell r="DD17">
            <v>0</v>
          </cell>
          <cell r="DK17">
            <v>-1209.298</v>
          </cell>
        </row>
        <row r="21">
          <cell r="DD21">
            <v>16910.142</v>
          </cell>
          <cell r="DK21">
            <v>35012.773999999998</v>
          </cell>
        </row>
        <row r="24">
          <cell r="DD24">
            <v>31850.383999999998</v>
          </cell>
          <cell r="DK24">
            <v>161123.25400000002</v>
          </cell>
        </row>
        <row r="29">
          <cell r="DD29">
            <v>-8822.098</v>
          </cell>
          <cell r="DK29">
            <v>-6296.6500000000005</v>
          </cell>
        </row>
        <row r="31">
          <cell r="DD31">
            <v>-689962.24600000028</v>
          </cell>
          <cell r="DK31">
            <v>-1493080.1479999996</v>
          </cell>
        </row>
        <row r="36">
          <cell r="DD36">
            <v>-4389.1419999999998</v>
          </cell>
          <cell r="DK36">
            <v>-8996.0499999999993</v>
          </cell>
        </row>
        <row r="37">
          <cell r="DD37">
            <v>108502.586</v>
          </cell>
          <cell r="DK37">
            <v>213255.86499999999</v>
          </cell>
        </row>
        <row r="44">
          <cell r="DD44">
            <v>-544450.26900000009</v>
          </cell>
          <cell r="DK44">
            <v>-519504.11900000006</v>
          </cell>
        </row>
        <row r="47">
          <cell r="DD47">
            <v>0</v>
          </cell>
          <cell r="DK47">
            <v>0</v>
          </cell>
        </row>
        <row r="48">
          <cell r="DD48">
            <v>242916.66699999999</v>
          </cell>
          <cell r="DK48">
            <v>485833.33399999997</v>
          </cell>
        </row>
        <row r="50">
          <cell r="DD50">
            <v>85685.911999999997</v>
          </cell>
          <cell r="DK50">
            <v>100714.00199999999</v>
          </cell>
        </row>
        <row r="54">
          <cell r="DD54">
            <v>-8099.0860000000002</v>
          </cell>
          <cell r="DK54">
            <v>-15497.883</v>
          </cell>
        </row>
        <row r="57">
          <cell r="DD57">
            <v>-22904.983999999989</v>
          </cell>
          <cell r="DK57">
            <v>-26788.099999999984</v>
          </cell>
        </row>
        <row r="60">
          <cell r="DD60">
            <v>0</v>
          </cell>
          <cell r="DK60">
            <v>0</v>
          </cell>
        </row>
        <row r="63">
          <cell r="DD63">
            <v>0</v>
          </cell>
          <cell r="DK63">
            <v>0</v>
          </cell>
        </row>
        <row r="66">
          <cell r="DD66">
            <v>118791.74800000001</v>
          </cell>
          <cell r="DK66">
            <v>227379.15599999999</v>
          </cell>
        </row>
        <row r="70">
          <cell r="DD70">
            <v>37149.194000000003</v>
          </cell>
          <cell r="DK70">
            <v>66273.239999999991</v>
          </cell>
        </row>
        <row r="79">
          <cell r="DD79">
            <v>1574206.679</v>
          </cell>
          <cell r="DK79">
            <v>3049708.699</v>
          </cell>
        </row>
        <row r="108">
          <cell r="DD108">
            <v>64282.1</v>
          </cell>
          <cell r="DK108">
            <v>154049.05100000001</v>
          </cell>
        </row>
        <row r="127">
          <cell r="DD127">
            <v>-551456.42199999979</v>
          </cell>
          <cell r="DK127">
            <v>-1087722.0799999996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3"/>
  <sheetViews>
    <sheetView showGridLines="0" tabSelected="1" topLeftCell="C1" zoomScale="83" zoomScaleNormal="83" workbookViewId="0">
      <selection activeCell="G78" sqref="G78:J80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64.77734375" style="1" customWidth="1"/>
    <col min="4" max="4" width="2.109375" style="1" customWidth="1"/>
    <col min="5" max="5" width="19.33203125" style="1" hidden="1" customWidth="1"/>
    <col min="6" max="6" width="2.109375" style="1" customWidth="1"/>
    <col min="7" max="7" width="23.6640625" style="8" customWidth="1"/>
    <col min="8" max="8" width="2.109375" style="1" customWidth="1"/>
    <col min="9" max="9" width="20.44140625" style="8" customWidth="1"/>
    <col min="10" max="10" width="24.6640625" style="1" customWidth="1"/>
    <col min="11" max="16384" width="11.44140625" style="1"/>
  </cols>
  <sheetData>
    <row r="2" spans="2:9" x14ac:dyDescent="0.25">
      <c r="B2" s="3" t="s">
        <v>42</v>
      </c>
      <c r="G2" s="15" t="s">
        <v>31</v>
      </c>
      <c r="I2" s="15" t="s">
        <v>32</v>
      </c>
    </row>
    <row r="3" spans="2:9" x14ac:dyDescent="0.25">
      <c r="E3" s="6" t="s">
        <v>9</v>
      </c>
      <c r="G3" s="9" t="s">
        <v>10</v>
      </c>
      <c r="I3" s="9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0"/>
      <c r="I5" s="10"/>
    </row>
    <row r="6" spans="2:9" hidden="1" x14ac:dyDescent="0.25">
      <c r="B6" s="2" t="s">
        <v>2</v>
      </c>
      <c r="E6" s="4"/>
      <c r="G6" s="10"/>
      <c r="I6" s="10"/>
    </row>
    <row r="7" spans="2:9" hidden="1" x14ac:dyDescent="0.25">
      <c r="B7" s="1" t="s">
        <v>3</v>
      </c>
      <c r="E7" s="4"/>
      <c r="G7" s="10"/>
      <c r="I7" s="10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0">
        <f>+'[1]EERR Fund.Nominal'!$DD$11+'[1]EERR Fund.Nominal'!$DD$29+'[1]EERR Fund.Nominal'!$DD$31</f>
        <v>1766220.0409999993</v>
      </c>
      <c r="I11" s="10">
        <f>+'[1]EERR Fund.Nominal'!$DK$11+'[1]EERR Fund.Nominal'!$DK$29+'[1]EERR Fund.Nominal'!$DK$31</f>
        <v>3568505.4830000014</v>
      </c>
    </row>
    <row r="12" spans="2:9" x14ac:dyDescent="0.25">
      <c r="C12" s="4" t="s">
        <v>18</v>
      </c>
      <c r="E12" s="4"/>
      <c r="G12" s="10">
        <f>+'[1]EERR Fund.Nominal'!$DD$16+'[1]EERR Fund.Nominal'!$DD$24+'[1]EERR Fund.Nominal'!$DD$37</f>
        <v>140614.44099999999</v>
      </c>
      <c r="I12" s="10">
        <f>+'[1]EERR Fund.Nominal'!$DK$16+'[1]EERR Fund.Nominal'!$DK$24+'[1]EERR Fund.Nominal'!$DK$37</f>
        <v>375223.03100000002</v>
      </c>
    </row>
    <row r="13" spans="2:9" x14ac:dyDescent="0.25">
      <c r="C13" s="4" t="s">
        <v>19</v>
      </c>
      <c r="E13" s="4"/>
      <c r="G13" s="10">
        <f>+'[1]EERR Fund.Nominal'!$DD$17</f>
        <v>0</v>
      </c>
      <c r="I13" s="10">
        <f>+'[1]EERR Fund.Nominal'!$DK$17</f>
        <v>-1209.298</v>
      </c>
    </row>
    <row r="14" spans="2:9" x14ac:dyDescent="0.25">
      <c r="C14" s="4"/>
      <c r="E14" s="4"/>
      <c r="G14" s="10"/>
      <c r="I14" s="10"/>
    </row>
    <row r="15" spans="2:9" x14ac:dyDescent="0.25">
      <c r="C15" s="4"/>
      <c r="E15" s="4"/>
      <c r="G15" s="10"/>
      <c r="I15" s="10"/>
    </row>
    <row r="16" spans="2:9" x14ac:dyDescent="0.25">
      <c r="C16" s="4"/>
      <c r="E16" s="4"/>
      <c r="G16" s="10"/>
      <c r="I16" s="10"/>
    </row>
    <row r="17" spans="2:9" x14ac:dyDescent="0.25">
      <c r="C17" s="4"/>
      <c r="E17" s="4"/>
      <c r="G17" s="10"/>
      <c r="I17" s="10"/>
    </row>
    <row r="18" spans="2:9" x14ac:dyDescent="0.25">
      <c r="C18" s="4"/>
      <c r="E18" s="4"/>
      <c r="G18" s="10"/>
      <c r="I18" s="10"/>
    </row>
    <row r="19" spans="2:9" x14ac:dyDescent="0.25">
      <c r="C19" s="4"/>
      <c r="E19" s="4"/>
      <c r="G19" s="10"/>
      <c r="I19" s="10"/>
    </row>
    <row r="20" spans="2:9" x14ac:dyDescent="0.25">
      <c r="C20" s="4"/>
      <c r="E20" s="4"/>
      <c r="G20" s="10"/>
      <c r="I20" s="10"/>
    </row>
    <row r="21" spans="2:9" x14ac:dyDescent="0.25">
      <c r="C21" s="5" t="s">
        <v>6</v>
      </c>
      <c r="D21" s="7"/>
      <c r="E21" s="5"/>
      <c r="F21" s="7"/>
      <c r="G21" s="11">
        <f>SUM(G11:G20)</f>
        <v>1906834.4819999994</v>
      </c>
      <c r="H21" s="7"/>
      <c r="I21" s="11">
        <f>SUM(I11:I20)</f>
        <v>3942519.2160000014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0">
        <f>+'[1]EERR Fund.Nominal'!$DD$108</f>
        <v>64282.1</v>
      </c>
      <c r="I24" s="10">
        <f>+'[1]EERR Fund.Nominal'!$DK$108</f>
        <v>154049.05100000001</v>
      </c>
    </row>
    <row r="25" spans="2:9" x14ac:dyDescent="0.25">
      <c r="C25" s="4" t="s">
        <v>24</v>
      </c>
      <c r="E25" s="4"/>
      <c r="G25" s="10">
        <f>+'[1]EERR Fund.Nominal'!$DD$79</f>
        <v>1574206.679</v>
      </c>
      <c r="I25" s="10">
        <f>+'[1]EERR Fund.Nominal'!$DK$79</f>
        <v>3049708.699</v>
      </c>
    </row>
    <row r="26" spans="2:9" x14ac:dyDescent="0.25">
      <c r="C26" s="4"/>
      <c r="E26" s="4"/>
      <c r="G26" s="10"/>
      <c r="I26" s="10"/>
    </row>
    <row r="27" spans="2:9" x14ac:dyDescent="0.25">
      <c r="C27" s="4"/>
      <c r="E27" s="4"/>
      <c r="G27" s="10"/>
      <c r="I27" s="10"/>
    </row>
    <row r="28" spans="2:9" x14ac:dyDescent="0.25">
      <c r="B28" s="2"/>
      <c r="C28" s="5" t="s">
        <v>6</v>
      </c>
      <c r="D28" s="7"/>
      <c r="E28" s="5"/>
      <c r="F28" s="7"/>
      <c r="G28" s="11">
        <f>SUM(G24:G27)</f>
        <v>1638488.7790000001</v>
      </c>
      <c r="H28" s="7"/>
      <c r="I28" s="11">
        <f>SUM(I24:I27)</f>
        <v>3203757.75</v>
      </c>
    </row>
    <row r="29" spans="2:9" x14ac:dyDescent="0.25">
      <c r="B29" s="2"/>
    </row>
    <row r="30" spans="2:9" x14ac:dyDescent="0.25">
      <c r="B30" s="2" t="s">
        <v>7</v>
      </c>
      <c r="E30" s="4"/>
      <c r="G30" s="10">
        <v>0</v>
      </c>
      <c r="I30" s="10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0">
        <f>+'[1]EERR Fund.Nominal'!$DD$21+'[1]EERR Fund.Nominal'!$DD$36</f>
        <v>12521</v>
      </c>
      <c r="I32" s="10">
        <f>+'[1]EERR Fund.Nominal'!$DK$21+'[1]EERR Fund.Nominal'!$DK$36</f>
        <v>26016.723999999998</v>
      </c>
    </row>
    <row r="33" spans="2:10" x14ac:dyDescent="0.25">
      <c r="B33" s="2"/>
      <c r="C33" s="4" t="s">
        <v>21</v>
      </c>
      <c r="E33" s="4"/>
      <c r="G33" s="10">
        <f>+'[1]EERR Fund.Nominal'!$DD$70+'[1]EERR Fund.Nominal'!$DD$66</f>
        <v>155940.94200000001</v>
      </c>
      <c r="I33" s="10">
        <f>+'[1]EERR Fund.Nominal'!$DK$70+'[1]EERR Fund.Nominal'!$DK$66</f>
        <v>293652.39599999995</v>
      </c>
    </row>
    <row r="34" spans="2:10" x14ac:dyDescent="0.25">
      <c r="B34" s="2"/>
      <c r="C34" s="4" t="s">
        <v>22</v>
      </c>
      <c r="E34" s="4"/>
      <c r="G34" s="10">
        <f>+'[1]EERR Fund.Nominal'!$DD$47</f>
        <v>0</v>
      </c>
      <c r="I34" s="10">
        <f>+'[1]EERR Fund.Nominal'!$DK$47</f>
        <v>0</v>
      </c>
    </row>
    <row r="35" spans="2:10" x14ac:dyDescent="0.25">
      <c r="B35" s="2"/>
      <c r="C35" s="4" t="s">
        <v>23</v>
      </c>
      <c r="E35" s="4"/>
      <c r="G35" s="10">
        <f>+'[1]EERR Fund.Nominal'!$DD$57+'[1]EERR Fund.Nominal'!$DD$60</f>
        <v>-22904.983999999989</v>
      </c>
      <c r="I35" s="10">
        <f>+'[1]EERR Fund.Nominal'!$DK$57+'[1]EERR Fund.Nominal'!$DK$60</f>
        <v>-26788.099999999984</v>
      </c>
    </row>
    <row r="36" spans="2:10" x14ac:dyDescent="0.25">
      <c r="B36" s="2"/>
      <c r="C36" s="4" t="s">
        <v>25</v>
      </c>
      <c r="E36" s="4"/>
      <c r="G36" s="10">
        <f>+'[1]EERR Fund.Nominal'!$DD$50+'[1]EERR Fund.Nominal'!$DD$54</f>
        <v>77586.826000000001</v>
      </c>
      <c r="I36" s="10">
        <f>+'[1]EERR Fund.Nominal'!$DK$50+'[1]EERR Fund.Nominal'!$DK$54</f>
        <v>85216.118999999992</v>
      </c>
    </row>
    <row r="37" spans="2:10" x14ac:dyDescent="0.25">
      <c r="B37" s="2"/>
      <c r="C37" s="4" t="s">
        <v>33</v>
      </c>
      <c r="E37" s="4"/>
      <c r="G37" s="10">
        <f>+'[1]EERR Fund.Nominal'!$DD$44+'[1]EERR Fund.Nominal'!$DD$48+'[1]EERR Fund.Nominal'!$DD$63</f>
        <v>-301533.60200000007</v>
      </c>
      <c r="I37" s="10">
        <f>+'[1]EERR Fund.Nominal'!$DK$44+'[1]EERR Fund.Nominal'!$DK$48+'[1]EERR Fund.Nominal'!$DK$63</f>
        <v>-33670.785000000091</v>
      </c>
    </row>
    <row r="38" spans="2:10" x14ac:dyDescent="0.25">
      <c r="B38" s="2"/>
      <c r="C38" s="5" t="s">
        <v>6</v>
      </c>
      <c r="D38" s="7"/>
      <c r="E38" s="5"/>
      <c r="F38" s="7"/>
      <c r="G38" s="11">
        <f>SUM(G32:G37)</f>
        <v>-78389.818000000058</v>
      </c>
      <c r="H38" s="7"/>
      <c r="I38" s="11">
        <f>SUM(I32:I37)</f>
        <v>344426.35399999988</v>
      </c>
    </row>
    <row r="39" spans="2:10" x14ac:dyDescent="0.25">
      <c r="B39" s="2"/>
      <c r="J39" s="14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0">
        <v>-436876.44500000001</v>
      </c>
      <c r="I42" s="10">
        <v>-893663.179</v>
      </c>
    </row>
    <row r="43" spans="2:10" x14ac:dyDescent="0.25">
      <c r="B43" s="2"/>
      <c r="C43" s="4" t="s">
        <v>35</v>
      </c>
      <c r="E43" s="4"/>
      <c r="G43" s="10">
        <v>-76120.721000000005</v>
      </c>
      <c r="I43" s="10">
        <v>-153693.25399999999</v>
      </c>
    </row>
    <row r="44" spans="2:10" x14ac:dyDescent="0.25">
      <c r="B44" s="2"/>
      <c r="C44" s="4" t="s">
        <v>36</v>
      </c>
      <c r="E44" s="4"/>
      <c r="G44" s="10">
        <v>-255857.307</v>
      </c>
      <c r="I44" s="10">
        <v>-520584.36200000002</v>
      </c>
    </row>
    <row r="45" spans="2:10" x14ac:dyDescent="0.25">
      <c r="B45" s="2"/>
      <c r="C45" s="4" t="s">
        <v>37</v>
      </c>
      <c r="E45" s="4"/>
      <c r="G45" s="10">
        <v>-672348.62199999997</v>
      </c>
      <c r="I45" s="10">
        <v>-1401709.591</v>
      </c>
    </row>
    <row r="46" spans="2:10" x14ac:dyDescent="0.25">
      <c r="B46" s="2"/>
      <c r="C46" s="4" t="s">
        <v>38</v>
      </c>
      <c r="E46" s="4"/>
      <c r="G46" s="10">
        <v>-124158.321</v>
      </c>
      <c r="I46" s="10">
        <v>-226412.068</v>
      </c>
    </row>
    <row r="47" spans="2:10" x14ac:dyDescent="0.25">
      <c r="B47" s="2"/>
      <c r="C47" s="4" t="s">
        <v>39</v>
      </c>
      <c r="E47" s="4"/>
      <c r="G47" s="10">
        <v>-93434.597999999998</v>
      </c>
      <c r="I47" s="10">
        <v>-163312.34700000001</v>
      </c>
    </row>
    <row r="48" spans="2:10" x14ac:dyDescent="0.25">
      <c r="B48" s="2"/>
      <c r="C48" s="4" t="s">
        <v>40</v>
      </c>
      <c r="E48" s="4"/>
      <c r="G48" s="10">
        <v>-617665.90300000005</v>
      </c>
      <c r="I48" s="10">
        <v>-1197427.625</v>
      </c>
    </row>
    <row r="49" spans="2:9" x14ac:dyDescent="0.25">
      <c r="B49" s="2"/>
      <c r="C49" s="4" t="s">
        <v>41</v>
      </c>
      <c r="E49" s="4"/>
      <c r="G49" s="10">
        <v>-217357.47700000001</v>
      </c>
      <c r="I49" s="10">
        <v>-423015.11200000002</v>
      </c>
    </row>
    <row r="50" spans="2:9" x14ac:dyDescent="0.25">
      <c r="B50" s="2"/>
      <c r="C50" s="4"/>
      <c r="E50" s="4"/>
      <c r="G50" s="10"/>
      <c r="I50" s="10"/>
    </row>
    <row r="51" spans="2:9" x14ac:dyDescent="0.25">
      <c r="B51" s="2"/>
      <c r="C51" s="4"/>
      <c r="E51" s="4"/>
      <c r="G51" s="10"/>
      <c r="I51" s="10"/>
    </row>
    <row r="52" spans="2:9" x14ac:dyDescent="0.25">
      <c r="B52" s="2"/>
      <c r="C52" s="4"/>
      <c r="E52" s="4"/>
      <c r="G52" s="10"/>
      <c r="I52" s="10"/>
    </row>
    <row r="53" spans="2:9" x14ac:dyDescent="0.25">
      <c r="B53" s="2"/>
      <c r="C53" s="4"/>
      <c r="E53" s="4"/>
      <c r="G53" s="10"/>
      <c r="I53" s="10"/>
    </row>
    <row r="54" spans="2:9" x14ac:dyDescent="0.25">
      <c r="B54" s="2"/>
      <c r="C54" s="5" t="s">
        <v>6</v>
      </c>
      <c r="D54" s="7"/>
      <c r="E54" s="5"/>
      <c r="F54" s="7"/>
      <c r="G54" s="11">
        <f>SUM(G42:G53)</f>
        <v>-2493819.3939999999</v>
      </c>
      <c r="H54" s="7"/>
      <c r="I54" s="11">
        <f>SUM(I42:I53)</f>
        <v>-4979817.5379999997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0">
        <v>-8956.4650000000001</v>
      </c>
      <c r="I57" s="10">
        <v>-17789.698</v>
      </c>
    </row>
    <row r="58" spans="2:9" x14ac:dyDescent="0.25">
      <c r="B58" s="2"/>
      <c r="C58" s="4"/>
      <c r="E58" s="4"/>
      <c r="G58" s="10"/>
      <c r="I58" s="10"/>
    </row>
    <row r="59" spans="2:9" x14ac:dyDescent="0.25">
      <c r="B59" s="2"/>
      <c r="C59" s="4"/>
      <c r="E59" s="4"/>
      <c r="G59" s="10"/>
      <c r="I59" s="10"/>
    </row>
    <row r="60" spans="2:9" x14ac:dyDescent="0.25">
      <c r="B60" s="2"/>
      <c r="C60" s="4"/>
      <c r="E60" s="4"/>
      <c r="G60" s="10"/>
      <c r="I60" s="10"/>
    </row>
    <row r="61" spans="2:9" x14ac:dyDescent="0.25">
      <c r="B61" s="2"/>
      <c r="C61" s="5" t="s">
        <v>6</v>
      </c>
      <c r="D61" s="7"/>
      <c r="E61" s="5"/>
      <c r="F61" s="7"/>
      <c r="G61" s="11">
        <f>SUM(G57:G60)</f>
        <v>-8956.4650000000001</v>
      </c>
      <c r="H61" s="7"/>
      <c r="I61" s="11">
        <f>SUM(I57:I60)</f>
        <v>-17789.698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0">
        <f>-540378.09+-316</f>
        <v>-540694.09</v>
      </c>
      <c r="I64" s="10">
        <f>-1047620.85+-686</f>
        <v>-1048306.85</v>
      </c>
    </row>
    <row r="65" spans="2:10" x14ac:dyDescent="0.25">
      <c r="B65" s="2"/>
      <c r="C65" s="4"/>
      <c r="E65" s="4"/>
      <c r="G65" s="10"/>
      <c r="I65" s="10"/>
    </row>
    <row r="66" spans="2:10" x14ac:dyDescent="0.25">
      <c r="B66" s="2"/>
      <c r="C66" s="4"/>
      <c r="E66" s="4"/>
      <c r="G66" s="10"/>
      <c r="I66" s="10"/>
    </row>
    <row r="67" spans="2:10" x14ac:dyDescent="0.25">
      <c r="B67" s="2"/>
      <c r="C67" s="4"/>
      <c r="E67" s="4"/>
      <c r="G67" s="10"/>
      <c r="I67" s="10"/>
    </row>
    <row r="68" spans="2:10" x14ac:dyDescent="0.25">
      <c r="B68" s="2"/>
      <c r="C68" s="5" t="s">
        <v>6</v>
      </c>
      <c r="D68" s="7"/>
      <c r="E68" s="5"/>
      <c r="F68" s="7"/>
      <c r="G68" s="11">
        <f>SUM(G64:G67)</f>
        <v>-540694.09</v>
      </c>
      <c r="H68" s="7"/>
      <c r="I68" s="11">
        <f>SUM(I64:I67)</f>
        <v>-1048306.85</v>
      </c>
    </row>
    <row r="69" spans="2:10" x14ac:dyDescent="0.25">
      <c r="B69" s="2"/>
    </row>
    <row r="70" spans="2:10" x14ac:dyDescent="0.25">
      <c r="B70" s="2" t="s">
        <v>16</v>
      </c>
      <c r="E70" s="4"/>
      <c r="G70" s="10">
        <f>+'[1]EERR Fund.Nominal'!$DD$127</f>
        <v>-551456.42199999979</v>
      </c>
      <c r="I70" s="10">
        <f>+'[1]EERR Fund.Nominal'!$DK$127</f>
        <v>-1087722.0799999996</v>
      </c>
    </row>
    <row r="71" spans="2:10" x14ac:dyDescent="0.25">
      <c r="B71" s="2"/>
    </row>
    <row r="72" spans="2:10" x14ac:dyDescent="0.25">
      <c r="B72" s="3" t="s">
        <v>29</v>
      </c>
      <c r="E72" s="12"/>
      <c r="F72" s="3"/>
      <c r="G72" s="13">
        <f>+G38+G54+G61+G68+G70+G28+G21</f>
        <v>-127992.92799999984</v>
      </c>
      <c r="H72" s="3"/>
      <c r="I72" s="13">
        <f>+I38+I54+I61+I68+I70+I28+I21</f>
        <v>357067.15400000243</v>
      </c>
    </row>
    <row r="74" spans="2:10" x14ac:dyDescent="0.25">
      <c r="C74" s="1" t="s">
        <v>30</v>
      </c>
    </row>
    <row r="76" spans="2:10" x14ac:dyDescent="0.25">
      <c r="G76" s="19"/>
      <c r="H76" s="19"/>
      <c r="I76" s="19"/>
    </row>
    <row r="77" spans="2:10" x14ac:dyDescent="0.25">
      <c r="G77" s="17"/>
      <c r="H77" s="17"/>
      <c r="I77" s="17"/>
      <c r="J77" s="18"/>
    </row>
    <row r="78" spans="2:10" ht="15.6" x14ac:dyDescent="0.3">
      <c r="G78" s="20"/>
      <c r="H78" s="20"/>
      <c r="I78" s="20"/>
      <c r="J78" s="18"/>
    </row>
    <row r="79" spans="2:10" x14ac:dyDescent="0.25">
      <c r="G79" s="16"/>
      <c r="H79" s="16"/>
      <c r="I79" s="16"/>
      <c r="J79" s="18"/>
    </row>
    <row r="80" spans="2:10" x14ac:dyDescent="0.25">
      <c r="G80" s="16"/>
      <c r="H80" s="16"/>
      <c r="I80" s="16"/>
      <c r="J80" s="18"/>
    </row>
    <row r="81" spans="7:10" x14ac:dyDescent="0.25">
      <c r="G81" s="16"/>
      <c r="H81" s="16"/>
      <c r="I81" s="16"/>
      <c r="J81" s="18"/>
    </row>
    <row r="82" spans="7:10" x14ac:dyDescent="0.25">
      <c r="G82" s="19"/>
      <c r="H82" s="16"/>
      <c r="I82" s="19"/>
      <c r="J82" s="8"/>
    </row>
    <row r="83" spans="7:10" x14ac:dyDescent="0.25">
      <c r="H83" s="16"/>
      <c r="J83" s="8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7A247982A8D54DA16F386B38A5E200" ma:contentTypeVersion="20" ma:contentTypeDescription="Crear nuevo documento." ma:contentTypeScope="" ma:versionID="e309c7098f032967562b5bc64668208f">
  <xsd:schema xmlns:xsd="http://www.w3.org/2001/XMLSchema" xmlns:xs="http://www.w3.org/2001/XMLSchema" xmlns:p="http://schemas.microsoft.com/office/2006/metadata/properties" xmlns:ns2="e3177104-de27-4e2a-af0b-8590ecbc1db3" xmlns:ns3="bbe06faa-d034-43d0-8811-f035fd33a6ec" targetNamespace="http://schemas.microsoft.com/office/2006/metadata/properties" ma:root="true" ma:fieldsID="af2b5e8133658afae46dbdd14a2b0e87" ns2:_="" ns3:_="">
    <xsd:import namespace="e3177104-de27-4e2a-af0b-8590ecbc1db3"/>
    <xsd:import namespace="bbe06faa-d034-43d0-8811-f035fd33a6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77104-de27-4e2a-af0b-8590ecbc1db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5d44252-41d8-4706-a33a-3f0b75f888a2}" ma:internalName="TaxCatchAll" ma:showField="CatchAllData" ma:web="e3177104-de27-4e2a-af0b-8590ecbc1d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e06faa-d034-43d0-8811-f035fd33a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480f9799-2d9e-4041-9ee7-667c8bc11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e06faa-d034-43d0-8811-f035fd33a6ec">
      <Terms xmlns="http://schemas.microsoft.com/office/infopath/2007/PartnerControls"/>
    </lcf76f155ced4ddcb4097134ff3c332f>
    <TaxCatchAll xmlns="e3177104-de27-4e2a-af0b-8590ecbc1db3" xsi:nil="true"/>
    <_dlc_DocId xmlns="e3177104-de27-4e2a-af0b-8590ecbc1db3">5UUUKZYJEDAJ-279164508-86849</_dlc_DocId>
    <_dlc_DocIdUrl xmlns="e3177104-de27-4e2a-af0b-8590ecbc1db3">
      <Url>https://hogardecristo.sharepoint.com/sites/DIR_AdminyFinanzas2/_layouts/15/DocIdRedir.aspx?ID=5UUUKZYJEDAJ-279164508-86849</Url>
      <Description>5UUUKZYJEDAJ-279164508-86849</Description>
    </_dlc_DocIdUrl>
  </documentManagement>
</p:properties>
</file>

<file path=customXml/itemProps1.xml><?xml version="1.0" encoding="utf-8"?>
<ds:datastoreItem xmlns:ds="http://schemas.openxmlformats.org/officeDocument/2006/customXml" ds:itemID="{112C3B3D-90CF-45A5-BCD3-12CBE6092AB0}"/>
</file>

<file path=customXml/itemProps2.xml><?xml version="1.0" encoding="utf-8"?>
<ds:datastoreItem xmlns:ds="http://schemas.openxmlformats.org/officeDocument/2006/customXml" ds:itemID="{95C7DBA3-A06B-4623-B966-F62557A33847}"/>
</file>

<file path=customXml/itemProps3.xml><?xml version="1.0" encoding="utf-8"?>
<ds:datastoreItem xmlns:ds="http://schemas.openxmlformats.org/officeDocument/2006/customXml" ds:itemID="{05738070-B673-47F8-9514-AF302A98E732}"/>
</file>

<file path=customXml/itemProps4.xml><?xml version="1.0" encoding="utf-8"?>
<ds:datastoreItem xmlns:ds="http://schemas.openxmlformats.org/officeDocument/2006/customXml" ds:itemID="{076E094B-AAEB-4931-9A48-F9FE625037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2026-04-06T16:39:15Z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0x010100167A247982A8D54DA16F386B38A5E200</vt:lpwstr>
  </property>
  <property fmtid="{D5CDD505-2E9C-101B-9397-08002B2CF9AE}" pid="3" name="_dlc_DocIdItemGuid">
    <vt:lpwstr>9dfdc10f-6d5d-4bc5-a048-e21bff081256</vt:lpwstr>
  </property>
</Properties>
</file>